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RISCIANI &amp; PARTNERS SRL\EDITORIA\PROGETTO MEMENTO PIU' - SPECIALIZZAZIONI - GFL\MODULO - PAGHE\MODULI INVIATI\"/>
    </mc:Choice>
  </mc:AlternateContent>
  <xr:revisionPtr revIDLastSave="0" documentId="13_ncr:1_{FC350BEC-42CC-4CEF-9C71-06212C432795}" xr6:coauthVersionLast="47" xr6:coauthVersionMax="47" xr10:uidLastSave="{00000000-0000-0000-0000-000000000000}"/>
  <bookViews>
    <workbookView xWindow="-98" yWindow="-98" windowWidth="21795" windowHeight="13096" activeTab="1" xr2:uid="{00000000-000D-0000-FFFF-FFFF00000000}"/>
  </bookViews>
  <sheets>
    <sheet name="Cedo 1" sheetId="3" r:id="rId1"/>
    <sheet name="Cedo 2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7" l="1"/>
  <c r="E40" i="7"/>
  <c r="C37" i="7"/>
  <c r="E32" i="7"/>
  <c r="E31" i="7"/>
  <c r="E29" i="7"/>
  <c r="C17" i="7"/>
  <c r="E50" i="3"/>
  <c r="E39" i="3"/>
  <c r="C36" i="3"/>
  <c r="E31" i="3"/>
  <c r="E30" i="3"/>
  <c r="E28" i="3"/>
  <c r="C27" i="3"/>
  <c r="D25" i="3"/>
  <c r="C17" i="3"/>
  <c r="D17" i="7"/>
  <c r="C22" i="7" s="1"/>
  <c r="F22" i="7" s="1"/>
  <c r="D26" i="7" l="1"/>
  <c r="F51" i="7"/>
  <c r="D17" i="3"/>
  <c r="C22" i="3" s="1"/>
  <c r="F22" i="3" s="1"/>
  <c r="C28" i="7" l="1"/>
  <c r="F50" i="3"/>
  <c r="C38" i="7" l="1"/>
  <c r="F52" i="7" l="1"/>
  <c r="C37" i="3"/>
  <c r="F51" i="3" s="1"/>
</calcChain>
</file>

<file path=xl/sharedStrings.xml><?xml version="1.0" encoding="utf-8"?>
<sst xmlns="http://schemas.openxmlformats.org/spreadsheetml/2006/main" count="121" uniqueCount="65">
  <si>
    <t>CONTRATTO</t>
  </si>
  <si>
    <t>DIVISORE CONTRATTUALE</t>
  </si>
  <si>
    <t>QUALIFICA/LIVELLO</t>
  </si>
  <si>
    <t>DATA ASSUN.</t>
  </si>
  <si>
    <t>DATA CESSAZ.</t>
  </si>
  <si>
    <t>Valori giornalieri</t>
  </si>
  <si>
    <t>Minimo contrattuale</t>
  </si>
  <si>
    <t>Totale</t>
  </si>
  <si>
    <r>
      <t>RETRIBUZIONE</t>
    </r>
    <r>
      <rPr>
        <sz val="10.5"/>
        <color rgb="FF333333"/>
        <rFont val="Arial"/>
        <family val="2"/>
      </rPr>
      <t xml:space="preserve"> </t>
    </r>
  </si>
  <si>
    <t>DESCRIZIONE</t>
  </si>
  <si>
    <t>DATO BASE</t>
  </si>
  <si>
    <t>ORE/GG.</t>
  </si>
  <si>
    <t>TRATTENUTE</t>
  </si>
  <si>
    <t>COMPETENZE</t>
  </si>
  <si>
    <t>FIGURATIVO</t>
  </si>
  <si>
    <t>Assoggettamento</t>
  </si>
  <si>
    <t>INPS</t>
  </si>
  <si>
    <t>IRPEF</t>
  </si>
  <si>
    <t>Retribuzione</t>
  </si>
  <si>
    <t>*</t>
  </si>
  <si>
    <t>TOTALE COMPETENZE LORDE</t>
  </si>
  <si>
    <t>CONTRIBUTI</t>
  </si>
  <si>
    <t>Imponibile</t>
  </si>
  <si>
    <t>IMPOSTE</t>
  </si>
  <si>
    <t>Imponibile IRPEF</t>
  </si>
  <si>
    <t>Detrazione lav.</t>
  </si>
  <si>
    <t>IRPEF netta</t>
  </si>
  <si>
    <t>Rata add.le regionale</t>
  </si>
  <si>
    <t>Rata add.le comunale</t>
  </si>
  <si>
    <t>Rata acconto ad. com.</t>
  </si>
  <si>
    <t>ARROTONDAMENTO PRECEDENTE</t>
  </si>
  <si>
    <t>TOTALE TRATTENUTE E COMPETENZE</t>
  </si>
  <si>
    <t>NETTO DA PAGARE</t>
  </si>
  <si>
    <t>Valori mensili</t>
  </si>
  <si>
    <t>Commercio-Confcommercio</t>
  </si>
  <si>
    <t>Contingenza</t>
  </si>
  <si>
    <t>Terzo elemento</t>
  </si>
  <si>
    <t>Ind. Funzione</t>
  </si>
  <si>
    <t>Fringe benefit auto</t>
  </si>
  <si>
    <t>Altri contributi</t>
  </si>
  <si>
    <t>Previdenza complementare</t>
  </si>
  <si>
    <t>Contributi IVS</t>
  </si>
  <si>
    <t>Add. IVS</t>
  </si>
  <si>
    <t xml:space="preserve">IRPEF lorda </t>
  </si>
  <si>
    <t xml:space="preserve">ARROTONDAMENTO ATTUALE </t>
  </si>
  <si>
    <t>Imponibile IRPEF cong.</t>
  </si>
  <si>
    <t>IRPEF lorda cong.</t>
  </si>
  <si>
    <t>Detrazione lav. cong.</t>
  </si>
  <si>
    <t>IRPEF già pagata</t>
  </si>
  <si>
    <t>IRPEF netta cong.</t>
  </si>
  <si>
    <t>Impiegato LIV. 4</t>
  </si>
  <si>
    <t>Futuri aumenti</t>
  </si>
  <si>
    <t>Altro</t>
  </si>
  <si>
    <t>Contributo EBTER</t>
  </si>
  <si>
    <t>EST</t>
  </si>
  <si>
    <r>
      <t>(*)</t>
    </r>
    <r>
      <rPr>
        <sz val="12"/>
        <color rgb="FF333333"/>
        <rFont val="Calibri"/>
        <family val="2"/>
      </rPr>
      <t xml:space="preserve"> L’importo è dato dalla somma di: detrazione da lavoro dipendente (€ 176,98) e ulteriore detrazione L. 207/2024 (€ 84,93). </t>
    </r>
  </si>
  <si>
    <t>Impiegato LIV. 1</t>
  </si>
  <si>
    <t>(fig. 20 x 10 = 200,00)</t>
  </si>
  <si>
    <t>(fig. 367,00)</t>
  </si>
  <si>
    <t>ESEMPIO 1) Assunto a tempo indeterminato full time (con figli a carico)</t>
  </si>
  <si>
    <t>(fig. 248,75)</t>
  </si>
  <si>
    <t>Contr. indeducibili (1,78)</t>
  </si>
  <si>
    <t>ESEMPIO 2) Assunto a tempo indeterminato full time (senza figli a carico)</t>
  </si>
  <si>
    <t>Buoni pasto elettronici</t>
  </si>
  <si>
    <t>Contr. indeducibili (2,50)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</si>
</sst>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0"/>
    <numFmt numFmtId="165" formatCode="0.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color rgb="FF333333"/>
      <name val="Arial"/>
    </font>
    <font>
      <sz val="10.5"/>
      <color rgb="FF333333"/>
      <name val="Arial"/>
    </font>
    <font>
      <sz val="10.5"/>
      <color rgb="FF333333"/>
      <name val="Arial"/>
      <family val="2"/>
    </font>
    <font>
      <sz val="10.5"/>
      <color theme="1"/>
      <name val="Arial"/>
    </font>
    <font>
      <i/>
      <sz val="10.5"/>
      <color rgb="FF333333"/>
      <name val="Arial"/>
      <family val="2"/>
    </font>
    <font>
      <b/>
      <sz val="10.5"/>
      <color rgb="FF333333"/>
      <name val="Arial"/>
      <family val="2"/>
    </font>
    <font>
      <b/>
      <sz val="12"/>
      <color rgb="FF333333"/>
      <name val="Calibri"/>
      <family val="2"/>
    </font>
    <font>
      <sz val="12"/>
      <color rgb="FF333333"/>
      <name val="Calibri"/>
      <family val="2"/>
    </font>
    <font>
      <b/>
      <i/>
      <sz val="10.5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4DD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6" xfId="0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43" fontId="5" fillId="0" borderId="0" xfId="1" applyFont="1" applyAlignment="1">
      <alignment vertical="center" wrapText="1"/>
    </xf>
    <xf numFmtId="43" fontId="3" fillId="0" borderId="0" xfId="1" applyFont="1" applyAlignment="1">
      <alignment horizontal="right" vertical="center" wrapText="1"/>
    </xf>
    <xf numFmtId="43" fontId="5" fillId="0" borderId="13" xfId="1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43" fontId="5" fillId="0" borderId="7" xfId="1" applyFont="1" applyBorder="1" applyAlignment="1">
      <alignment vertical="center" wrapText="1"/>
    </xf>
    <xf numFmtId="43" fontId="3" fillId="0" borderId="7" xfId="1" applyFont="1" applyBorder="1" applyAlignment="1">
      <alignment horizontal="right" vertical="center" wrapText="1"/>
    </xf>
    <xf numFmtId="43" fontId="3" fillId="0" borderId="0" xfId="1" applyFont="1" applyBorder="1" applyAlignment="1">
      <alignment horizontal="right" vertical="center" wrapText="1"/>
    </xf>
    <xf numFmtId="0" fontId="5" fillId="2" borderId="6" xfId="0" applyFont="1" applyFill="1" applyBorder="1" applyAlignment="1">
      <alignment vertical="center" wrapText="1"/>
    </xf>
    <xf numFmtId="43" fontId="5" fillId="2" borderId="6" xfId="1" applyFont="1" applyFill="1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16" xfId="0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43" fontId="2" fillId="2" borderId="6" xfId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43" fontId="6" fillId="0" borderId="0" xfId="1" applyFont="1" applyAlignment="1">
      <alignment horizontal="right" vertical="center" wrapText="1"/>
    </xf>
    <xf numFmtId="10" fontId="3" fillId="0" borderId="16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3" fontId="5" fillId="0" borderId="0" xfId="1" applyFont="1" applyBorder="1" applyAlignment="1">
      <alignment vertical="center" wrapText="1"/>
    </xf>
    <xf numFmtId="10" fontId="3" fillId="0" borderId="0" xfId="0" applyNumberFormat="1" applyFont="1" applyAlignment="1">
      <alignment horizontal="right" vertical="center" wrapText="1"/>
    </xf>
    <xf numFmtId="0" fontId="4" fillId="0" borderId="18" xfId="0" applyFont="1" applyBorder="1" applyAlignment="1">
      <alignment vertical="center" wrapText="1"/>
    </xf>
    <xf numFmtId="4" fontId="3" fillId="0" borderId="13" xfId="0" applyNumberFormat="1" applyFont="1" applyBorder="1" applyAlignment="1">
      <alignment horizontal="right" vertical="center" wrapText="1"/>
    </xf>
    <xf numFmtId="0" fontId="0" fillId="0" borderId="19" xfId="0" applyBorder="1"/>
    <xf numFmtId="0" fontId="4" fillId="0" borderId="8" xfId="0" applyFont="1" applyBorder="1" applyAlignment="1">
      <alignment vertical="center" wrapText="1"/>
    </xf>
    <xf numFmtId="0" fontId="0" fillId="0" borderId="20" xfId="0" applyBorder="1"/>
    <xf numFmtId="0" fontId="5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4" fontId="4" fillId="0" borderId="13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4" fontId="5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0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38A6-3AC5-49FE-BF84-34EDC2FF3D0A}">
  <dimension ref="B4:I54"/>
  <sheetViews>
    <sheetView workbookViewId="0">
      <selection activeCell="C21" sqref="C21"/>
    </sheetView>
  </sheetViews>
  <sheetFormatPr defaultRowHeight="14.25" x14ac:dyDescent="0.45"/>
  <cols>
    <col min="2" max="2" width="25.86328125" customWidth="1"/>
    <col min="3" max="3" width="15.86328125" customWidth="1"/>
    <col min="4" max="4" width="13.59765625" customWidth="1"/>
    <col min="5" max="5" width="14" customWidth="1"/>
    <col min="6" max="6" width="15.265625" customWidth="1"/>
    <col min="7" max="7" width="13.86328125" customWidth="1"/>
  </cols>
  <sheetData>
    <row r="4" spans="2:5" x14ac:dyDescent="0.45">
      <c r="B4" s="77" t="s">
        <v>59</v>
      </c>
    </row>
    <row r="5" spans="2:5" ht="14.65" thickBot="1" x14ac:dyDescent="0.5">
      <c r="B5" s="1"/>
    </row>
    <row r="6" spans="2:5" ht="15.75" customHeight="1" thickBot="1" x14ac:dyDescent="0.5">
      <c r="B6" s="2" t="s">
        <v>0</v>
      </c>
      <c r="C6" s="80" t="s">
        <v>1</v>
      </c>
      <c r="D6" s="81"/>
    </row>
    <row r="7" spans="2:5" x14ac:dyDescent="0.45">
      <c r="B7" s="3" t="s">
        <v>34</v>
      </c>
      <c r="C7" s="4">
        <v>26</v>
      </c>
      <c r="D7" s="5">
        <v>168</v>
      </c>
    </row>
    <row r="8" spans="2:5" ht="27" x14ac:dyDescent="0.45">
      <c r="B8" s="6" t="s">
        <v>2</v>
      </c>
      <c r="C8" s="7" t="s">
        <v>3</v>
      </c>
      <c r="D8" s="8" t="s">
        <v>4</v>
      </c>
    </row>
    <row r="9" spans="2:5" ht="14.65" thickBot="1" x14ac:dyDescent="0.5">
      <c r="B9" s="9" t="s">
        <v>50</v>
      </c>
      <c r="C9" s="10">
        <v>45474</v>
      </c>
      <c r="D9" s="10"/>
      <c r="E9" s="11"/>
    </row>
    <row r="10" spans="2:5" ht="26.65" thickBot="1" x14ac:dyDescent="0.5">
      <c r="B10" s="12"/>
      <c r="C10" s="13" t="s">
        <v>33</v>
      </c>
      <c r="D10" s="14" t="s">
        <v>5</v>
      </c>
    </row>
    <row r="11" spans="2:5" x14ac:dyDescent="0.45">
      <c r="B11" s="3" t="s">
        <v>6</v>
      </c>
      <c r="C11" s="29">
        <v>1257.46</v>
      </c>
      <c r="D11" s="16"/>
    </row>
    <row r="12" spans="2:5" x14ac:dyDescent="0.45">
      <c r="B12" s="3" t="s">
        <v>35</v>
      </c>
      <c r="C12" s="29">
        <v>524.22</v>
      </c>
      <c r="D12" s="16"/>
    </row>
    <row r="13" spans="2:5" x14ac:dyDescent="0.45">
      <c r="B13" s="3" t="s">
        <v>36</v>
      </c>
      <c r="C13" s="29">
        <v>8.7799999999999994</v>
      </c>
      <c r="D13" s="16"/>
    </row>
    <row r="14" spans="2:5" x14ac:dyDescent="0.45">
      <c r="B14" s="3" t="s">
        <v>37</v>
      </c>
      <c r="C14" s="29"/>
      <c r="D14" s="16"/>
    </row>
    <row r="15" spans="2:5" x14ac:dyDescent="0.45">
      <c r="B15" s="3" t="s">
        <v>51</v>
      </c>
      <c r="C15" s="29">
        <v>303.82</v>
      </c>
      <c r="D15" s="16"/>
    </row>
    <row r="16" spans="2:5" ht="14.65" thickBot="1" x14ac:dyDescent="0.5">
      <c r="B16" s="3" t="s">
        <v>52</v>
      </c>
      <c r="C16" s="43">
        <v>21.15</v>
      </c>
      <c r="D16" s="16"/>
    </row>
    <row r="17" spans="2:9" ht="14.65" thickBot="1" x14ac:dyDescent="0.5">
      <c r="B17" s="18" t="s">
        <v>7</v>
      </c>
      <c r="C17" s="44">
        <f>SUM(C11:C16)</f>
        <v>2115.4300000000003</v>
      </c>
      <c r="D17" s="19">
        <f>C17/26</f>
        <v>81.362692307692313</v>
      </c>
    </row>
    <row r="18" spans="2:9" x14ac:dyDescent="0.45">
      <c r="B18" s="20"/>
      <c r="C18" s="21"/>
      <c r="D18" s="22"/>
    </row>
    <row r="19" spans="2:9" ht="15.75" customHeight="1" thickBot="1" x14ac:dyDescent="0.5">
      <c r="B19" s="1" t="s">
        <v>8</v>
      </c>
    </row>
    <row r="20" spans="2:9" ht="14.65" thickBot="1" x14ac:dyDescent="0.5">
      <c r="B20" s="2" t="s">
        <v>9</v>
      </c>
      <c r="C20" s="23" t="s">
        <v>10</v>
      </c>
      <c r="D20" s="23" t="s">
        <v>11</v>
      </c>
      <c r="E20" s="23" t="s">
        <v>12</v>
      </c>
      <c r="F20" s="23" t="s">
        <v>13</v>
      </c>
      <c r="G20" s="23" t="s">
        <v>14</v>
      </c>
      <c r="H20" s="82" t="s">
        <v>15</v>
      </c>
      <c r="I20" s="81"/>
    </row>
    <row r="21" spans="2:9" x14ac:dyDescent="0.45">
      <c r="B21" s="24"/>
      <c r="C21" s="25"/>
      <c r="D21" s="25"/>
      <c r="E21" s="26"/>
      <c r="F21" s="26"/>
      <c r="G21" s="26"/>
      <c r="H21" s="7" t="s">
        <v>16</v>
      </c>
      <c r="I21" s="8" t="s">
        <v>17</v>
      </c>
    </row>
    <row r="22" spans="2:9" x14ac:dyDescent="0.45">
      <c r="B22" s="3" t="s">
        <v>18</v>
      </c>
      <c r="C22" s="27">
        <f>D17</f>
        <v>81.362692307692313</v>
      </c>
      <c r="D22" s="15">
        <v>26</v>
      </c>
      <c r="E22" s="28"/>
      <c r="F22" s="29">
        <f>C22*D22</f>
        <v>2115.4300000000003</v>
      </c>
      <c r="G22" s="29"/>
      <c r="H22" s="7" t="s">
        <v>19</v>
      </c>
      <c r="I22" s="8" t="s">
        <v>19</v>
      </c>
    </row>
    <row r="23" spans="2:9" x14ac:dyDescent="0.45">
      <c r="B23" s="75" t="s">
        <v>38</v>
      </c>
      <c r="C23" s="76" t="s">
        <v>60</v>
      </c>
      <c r="D23" s="15"/>
      <c r="E23" s="28"/>
      <c r="F23" s="29"/>
      <c r="G23" s="29"/>
      <c r="H23" s="7"/>
      <c r="I23" s="8"/>
    </row>
    <row r="24" spans="2:9" ht="28.9" customHeight="1" thickBot="1" x14ac:dyDescent="0.5">
      <c r="B24" s="46" t="s">
        <v>61</v>
      </c>
      <c r="D24" s="42"/>
      <c r="E24" s="15"/>
      <c r="F24" s="29"/>
      <c r="G24" s="47"/>
      <c r="H24" s="7"/>
      <c r="I24" s="8"/>
    </row>
    <row r="25" spans="2:9" x14ac:dyDescent="0.45">
      <c r="B25" s="83" t="s">
        <v>20</v>
      </c>
      <c r="C25" s="84"/>
      <c r="D25" s="29">
        <f>SUM(F22:F24)</f>
        <v>2115.4300000000003</v>
      </c>
      <c r="E25" s="30"/>
      <c r="F25" s="30"/>
      <c r="G25" s="30"/>
      <c r="H25" s="31"/>
      <c r="I25" s="32"/>
    </row>
    <row r="26" spans="2:9" ht="14.65" thickBot="1" x14ac:dyDescent="0.5">
      <c r="B26" s="6" t="s">
        <v>21</v>
      </c>
      <c r="C26" s="33"/>
      <c r="E26" s="28"/>
      <c r="F26" s="28"/>
      <c r="G26" s="28"/>
      <c r="H26" s="25"/>
      <c r="I26" s="17"/>
    </row>
    <row r="27" spans="2:9" x14ac:dyDescent="0.45">
      <c r="B27" s="52" t="s">
        <v>22</v>
      </c>
      <c r="C27" s="63">
        <f>ROUND(D25,0)</f>
        <v>2115</v>
      </c>
      <c r="D27" s="54"/>
      <c r="E27" s="28"/>
      <c r="F27" s="28"/>
      <c r="G27" s="28"/>
      <c r="H27" s="25"/>
      <c r="I27" s="17"/>
    </row>
    <row r="28" spans="2:9" x14ac:dyDescent="0.45">
      <c r="B28" s="55" t="s">
        <v>41</v>
      </c>
      <c r="C28" s="51">
        <v>9.1899999999999996E-2</v>
      </c>
      <c r="D28" s="56"/>
      <c r="E28" s="36">
        <f>C27*C28</f>
        <v>194.36849999999998</v>
      </c>
      <c r="F28" s="28"/>
      <c r="G28" s="28"/>
      <c r="H28" s="25"/>
      <c r="I28" s="17"/>
    </row>
    <row r="29" spans="2:9" x14ac:dyDescent="0.45">
      <c r="B29" s="55" t="s">
        <v>42</v>
      </c>
      <c r="C29" s="51"/>
      <c r="D29" s="57"/>
      <c r="E29" s="36"/>
      <c r="F29" s="28"/>
      <c r="G29" s="28"/>
      <c r="H29" s="25"/>
      <c r="I29" s="17"/>
    </row>
    <row r="30" spans="2:9" x14ac:dyDescent="0.45">
      <c r="B30" s="55" t="s">
        <v>39</v>
      </c>
      <c r="C30" s="64">
        <v>2.6700000000000001E-3</v>
      </c>
      <c r="D30" s="57"/>
      <c r="E30" s="36">
        <f>C27*C30</f>
        <v>5.6470500000000001</v>
      </c>
      <c r="F30" s="28"/>
      <c r="G30" s="28"/>
      <c r="H30" s="25"/>
      <c r="I30" s="17"/>
    </row>
    <row r="31" spans="2:9" x14ac:dyDescent="0.45">
      <c r="B31" s="55" t="s">
        <v>53</v>
      </c>
      <c r="C31" s="64"/>
      <c r="D31" s="57"/>
      <c r="E31" s="36">
        <f>(C11+C12)*0.05%</f>
        <v>0.89084000000000008</v>
      </c>
      <c r="F31" s="28"/>
      <c r="G31" s="28"/>
      <c r="H31" s="25"/>
      <c r="I31" s="17"/>
    </row>
    <row r="32" spans="2:9" x14ac:dyDescent="0.45">
      <c r="B32" s="55" t="s">
        <v>54</v>
      </c>
      <c r="C32" s="64"/>
      <c r="D32" s="57"/>
      <c r="E32" s="36">
        <v>2</v>
      </c>
      <c r="F32" s="28"/>
      <c r="G32" s="28"/>
      <c r="H32" s="25"/>
      <c r="I32" s="17"/>
    </row>
    <row r="33" spans="2:9" ht="14.65" thickBot="1" x14ac:dyDescent="0.5">
      <c r="B33" s="58" t="s">
        <v>40</v>
      </c>
      <c r="C33" s="48"/>
      <c r="D33" s="59"/>
      <c r="E33" s="28"/>
      <c r="F33" s="28"/>
      <c r="G33" s="28"/>
      <c r="H33" s="25"/>
      <c r="I33" s="17"/>
    </row>
    <row r="34" spans="2:9" x14ac:dyDescent="0.45">
      <c r="B34" s="62"/>
      <c r="C34" s="33"/>
      <c r="D34" s="33"/>
      <c r="E34" s="50"/>
      <c r="F34" s="28"/>
      <c r="G34" s="28"/>
      <c r="H34" s="25"/>
      <c r="I34" s="17"/>
    </row>
    <row r="35" spans="2:9" ht="14.65" thickBot="1" x14ac:dyDescent="0.5">
      <c r="B35" s="65" t="s">
        <v>23</v>
      </c>
      <c r="C35" s="33"/>
      <c r="D35" s="33"/>
      <c r="E35" s="50"/>
      <c r="F35" s="28"/>
      <c r="G35" s="28"/>
      <c r="H35" s="25"/>
      <c r="I35" s="17"/>
    </row>
    <row r="36" spans="2:9" x14ac:dyDescent="0.45">
      <c r="B36" s="66" t="s">
        <v>24</v>
      </c>
      <c r="C36" s="53">
        <f>D25-(E28+E29+E30+E31+E32)+1.78</f>
        <v>1914.3036100000002</v>
      </c>
      <c r="D36" s="60"/>
      <c r="E36" s="50"/>
      <c r="F36" s="28"/>
      <c r="G36" s="28"/>
      <c r="H36" s="25"/>
      <c r="I36" s="17"/>
    </row>
    <row r="37" spans="2:9" x14ac:dyDescent="0.45">
      <c r="B37" s="55" t="s">
        <v>43</v>
      </c>
      <c r="C37" s="49">
        <f>C36*23/100</f>
        <v>440.28983030000001</v>
      </c>
      <c r="D37" s="57"/>
      <c r="E37" s="50"/>
      <c r="F37" s="28"/>
      <c r="G37" s="28"/>
      <c r="H37" s="25"/>
      <c r="I37" s="17"/>
    </row>
    <row r="38" spans="2:9" x14ac:dyDescent="0.45">
      <c r="B38" s="67" t="s">
        <v>25</v>
      </c>
      <c r="C38" s="49">
        <v>261.91000000000003</v>
      </c>
      <c r="D38" s="57"/>
      <c r="E38" s="36"/>
      <c r="F38" s="28"/>
      <c r="G38" s="28"/>
      <c r="H38" s="25"/>
      <c r="I38" s="17"/>
    </row>
    <row r="39" spans="2:9" x14ac:dyDescent="0.45">
      <c r="B39" s="67" t="s">
        <v>26</v>
      </c>
      <c r="C39" s="33"/>
      <c r="D39" s="57"/>
      <c r="E39" s="36">
        <f>C37-C38</f>
        <v>178.37983029999998</v>
      </c>
      <c r="F39" s="28"/>
      <c r="G39" s="28"/>
      <c r="H39" s="25"/>
      <c r="I39" s="17"/>
    </row>
    <row r="40" spans="2:9" x14ac:dyDescent="0.45">
      <c r="B40" s="67" t="s">
        <v>45</v>
      </c>
      <c r="C40" s="71"/>
      <c r="D40" s="57"/>
      <c r="E40" s="36"/>
      <c r="F40" s="28"/>
      <c r="G40" s="28"/>
      <c r="H40" s="25"/>
      <c r="I40" s="17"/>
    </row>
    <row r="41" spans="2:9" x14ac:dyDescent="0.45">
      <c r="B41" s="67" t="s">
        <v>46</v>
      </c>
      <c r="C41" s="72"/>
      <c r="D41" s="57"/>
      <c r="E41" s="36"/>
      <c r="F41" s="28"/>
      <c r="G41" s="28"/>
      <c r="H41" s="25"/>
      <c r="I41" s="17"/>
    </row>
    <row r="42" spans="2:9" x14ac:dyDescent="0.45">
      <c r="B42" s="67" t="s">
        <v>47</v>
      </c>
      <c r="C42" s="72"/>
      <c r="D42" s="57"/>
      <c r="E42" s="36"/>
      <c r="F42" s="28"/>
      <c r="G42" s="28"/>
      <c r="H42" s="25"/>
      <c r="I42" s="17"/>
    </row>
    <row r="43" spans="2:9" x14ac:dyDescent="0.45">
      <c r="B43" s="67" t="s">
        <v>48</v>
      </c>
      <c r="C43" s="72"/>
      <c r="D43" s="57"/>
      <c r="E43" s="36"/>
      <c r="F43" s="28"/>
      <c r="G43" s="28"/>
      <c r="H43" s="25"/>
      <c r="I43" s="17"/>
    </row>
    <row r="44" spans="2:9" x14ac:dyDescent="0.45">
      <c r="B44" s="67" t="s">
        <v>49</v>
      </c>
      <c r="C44" s="33"/>
      <c r="D44" s="57"/>
      <c r="E44" s="36"/>
      <c r="F44" s="28"/>
      <c r="G44" s="28"/>
      <c r="H44" s="25"/>
      <c r="I44" s="17"/>
    </row>
    <row r="45" spans="2:9" x14ac:dyDescent="0.45">
      <c r="B45" s="67" t="s">
        <v>27</v>
      </c>
      <c r="C45" s="33"/>
      <c r="D45" s="57"/>
      <c r="E45" s="36">
        <v>40.450000000000003</v>
      </c>
      <c r="F45" s="28"/>
      <c r="G45" s="28"/>
      <c r="H45" s="25"/>
      <c r="I45" s="17"/>
    </row>
    <row r="46" spans="2:9" ht="15" customHeight="1" x14ac:dyDescent="0.45">
      <c r="B46" s="67" t="s">
        <v>28</v>
      </c>
      <c r="C46" s="33"/>
      <c r="D46" s="57"/>
      <c r="E46" s="36"/>
      <c r="F46" s="28"/>
      <c r="G46" s="28"/>
      <c r="H46" s="25"/>
      <c r="I46" s="17"/>
    </row>
    <row r="47" spans="2:9" ht="15.75" customHeight="1" thickBot="1" x14ac:dyDescent="0.5">
      <c r="B47" s="68" t="s">
        <v>29</v>
      </c>
      <c r="C47" s="61"/>
      <c r="D47" s="59"/>
      <c r="E47" s="29"/>
      <c r="F47" s="28"/>
      <c r="G47" s="28"/>
      <c r="H47" s="25"/>
      <c r="I47" s="17"/>
    </row>
    <row r="48" spans="2:9" ht="15.75" customHeight="1" x14ac:dyDescent="0.45">
      <c r="B48" s="85" t="s">
        <v>30</v>
      </c>
      <c r="C48" s="86"/>
      <c r="D48" s="33"/>
      <c r="E48" s="50">
        <v>0.92</v>
      </c>
      <c r="F48" s="36"/>
      <c r="G48" s="36"/>
      <c r="H48" s="25"/>
      <c r="I48" s="17"/>
    </row>
    <row r="49" spans="2:9" ht="15.75" customHeight="1" thickBot="1" x14ac:dyDescent="0.5">
      <c r="B49" s="69" t="s">
        <v>44</v>
      </c>
      <c r="C49" s="70"/>
      <c r="D49" s="33"/>
      <c r="E49" s="34"/>
      <c r="F49" s="35">
        <v>0.23</v>
      </c>
      <c r="G49" s="36"/>
      <c r="H49" s="25"/>
      <c r="I49" s="17"/>
    </row>
    <row r="50" spans="2:9" ht="14.65" thickBot="1" x14ac:dyDescent="0.5">
      <c r="B50" s="87" t="s">
        <v>31</v>
      </c>
      <c r="C50" s="86"/>
      <c r="D50" s="61"/>
      <c r="E50" s="35">
        <f>SUM(E21:E48)</f>
        <v>422.65622029999997</v>
      </c>
      <c r="F50" s="35">
        <f>SUM(F21:F49)</f>
        <v>2115.6600000000003</v>
      </c>
      <c r="G50" s="36"/>
      <c r="H50" s="25"/>
      <c r="I50" s="17"/>
    </row>
    <row r="51" spans="2:9" ht="14.65" thickBot="1" x14ac:dyDescent="0.5">
      <c r="B51" s="88" t="s">
        <v>32</v>
      </c>
      <c r="C51" s="89"/>
      <c r="D51" s="37"/>
      <c r="E51" s="38"/>
      <c r="F51" s="45">
        <f>F50-E50</f>
        <v>1693.0037797000005</v>
      </c>
      <c r="G51" s="24"/>
      <c r="H51" s="25"/>
      <c r="I51" s="17"/>
    </row>
    <row r="52" spans="2:9" ht="14.65" thickBot="1" x14ac:dyDescent="0.5">
      <c r="B52" s="39"/>
      <c r="C52" s="40"/>
      <c r="D52" s="40"/>
      <c r="E52" s="40"/>
      <c r="F52" s="40"/>
      <c r="G52" s="40"/>
      <c r="H52" s="40"/>
      <c r="I52" s="41"/>
    </row>
    <row r="54" spans="2:9" ht="15.75" x14ac:dyDescent="0.45">
      <c r="B54" s="74" t="s">
        <v>55</v>
      </c>
    </row>
  </sheetData>
  <mergeCells count="6">
    <mergeCell ref="H20:I20"/>
    <mergeCell ref="B25:C25"/>
    <mergeCell ref="B51:C51"/>
    <mergeCell ref="C6:D6"/>
    <mergeCell ref="B48:C48"/>
    <mergeCell ref="B50:C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3678-DA8A-4C29-8C56-3D5D8AD12986}">
  <dimension ref="B4:I55"/>
  <sheetViews>
    <sheetView tabSelected="1" workbookViewId="0">
      <selection activeCell="F1" sqref="F1"/>
    </sheetView>
  </sheetViews>
  <sheetFormatPr defaultRowHeight="14.25" x14ac:dyDescent="0.45"/>
  <cols>
    <col min="2" max="2" width="25.86328125" customWidth="1"/>
    <col min="3" max="3" width="15.86328125" customWidth="1"/>
    <col min="4" max="4" width="13.59765625" customWidth="1"/>
    <col min="5" max="5" width="14" customWidth="1"/>
    <col min="6" max="6" width="15.265625" customWidth="1"/>
    <col min="7" max="7" width="13.86328125" customWidth="1"/>
  </cols>
  <sheetData>
    <row r="4" spans="2:8" x14ac:dyDescent="0.45">
      <c r="B4" s="77" t="s">
        <v>62</v>
      </c>
    </row>
    <row r="5" spans="2:8" ht="14.65" thickBot="1" x14ac:dyDescent="0.5">
      <c r="B5" s="1"/>
    </row>
    <row r="6" spans="2:8" ht="15.75" customHeight="1" thickBot="1" x14ac:dyDescent="0.5">
      <c r="B6" s="2" t="s">
        <v>0</v>
      </c>
      <c r="C6" s="80" t="s">
        <v>1</v>
      </c>
      <c r="D6" s="81"/>
    </row>
    <row r="7" spans="2:8" x14ac:dyDescent="0.45">
      <c r="B7" s="3" t="s">
        <v>34</v>
      </c>
      <c r="C7" s="4">
        <v>26</v>
      </c>
      <c r="D7" s="5">
        <v>168</v>
      </c>
    </row>
    <row r="8" spans="2:8" ht="27" x14ac:dyDescent="0.45">
      <c r="B8" s="6" t="s">
        <v>2</v>
      </c>
      <c r="C8" s="7" t="s">
        <v>3</v>
      </c>
      <c r="D8" s="8" t="s">
        <v>4</v>
      </c>
    </row>
    <row r="9" spans="2:8" ht="14.65" thickBot="1" x14ac:dyDescent="0.5">
      <c r="B9" s="78" t="s">
        <v>56</v>
      </c>
      <c r="C9" s="10">
        <v>45444</v>
      </c>
      <c r="D9" s="10"/>
      <c r="E9" s="11"/>
    </row>
    <row r="10" spans="2:8" ht="26.65" thickBot="1" x14ac:dyDescent="0.5">
      <c r="B10" s="12"/>
      <c r="C10" s="13" t="s">
        <v>33</v>
      </c>
      <c r="D10" s="14" t="s">
        <v>5</v>
      </c>
    </row>
    <row r="11" spans="2:8" x14ac:dyDescent="0.45">
      <c r="B11" s="3" t="s">
        <v>6</v>
      </c>
      <c r="C11" s="29">
        <v>1966.54</v>
      </c>
      <c r="D11" s="16"/>
    </row>
    <row r="12" spans="2:8" x14ac:dyDescent="0.45">
      <c r="B12" s="3" t="s">
        <v>35</v>
      </c>
      <c r="C12" s="29">
        <v>537.52</v>
      </c>
      <c r="D12" s="16"/>
    </row>
    <row r="13" spans="2:8" x14ac:dyDescent="0.45">
      <c r="B13" s="3" t="s">
        <v>36</v>
      </c>
      <c r="C13" s="29">
        <v>11.36</v>
      </c>
      <c r="D13" s="16"/>
    </row>
    <row r="14" spans="2:8" x14ac:dyDescent="0.45">
      <c r="B14" s="3" t="s">
        <v>37</v>
      </c>
      <c r="C14" s="29"/>
      <c r="D14" s="16"/>
    </row>
    <row r="15" spans="2:8" x14ac:dyDescent="0.45">
      <c r="B15" s="3" t="s">
        <v>51</v>
      </c>
      <c r="C15" s="29">
        <v>944.44</v>
      </c>
      <c r="D15" s="16"/>
      <c r="H15" s="79"/>
    </row>
    <row r="16" spans="2:8" ht="14.65" thickBot="1" x14ac:dyDescent="0.5">
      <c r="B16" s="3" t="s">
        <v>52</v>
      </c>
      <c r="C16" s="43"/>
      <c r="D16" s="16"/>
    </row>
    <row r="17" spans="2:9" ht="14.65" thickBot="1" x14ac:dyDescent="0.5">
      <c r="B17" s="18" t="s">
        <v>7</v>
      </c>
      <c r="C17" s="44">
        <f>SUM(C11:C16)</f>
        <v>3459.86</v>
      </c>
      <c r="D17" s="19">
        <f>C17/26</f>
        <v>133.07153846153847</v>
      </c>
    </row>
    <row r="18" spans="2:9" x14ac:dyDescent="0.45">
      <c r="B18" s="20"/>
      <c r="C18" s="21"/>
      <c r="D18" s="22"/>
    </row>
    <row r="19" spans="2:9" ht="15.75" customHeight="1" thickBot="1" x14ac:dyDescent="0.5">
      <c r="B19" s="1" t="s">
        <v>8</v>
      </c>
    </row>
    <row r="20" spans="2:9" ht="14.65" thickBot="1" x14ac:dyDescent="0.5">
      <c r="B20" s="2" t="s">
        <v>9</v>
      </c>
      <c r="C20" s="23" t="s">
        <v>10</v>
      </c>
      <c r="D20" s="23" t="s">
        <v>11</v>
      </c>
      <c r="E20" s="23" t="s">
        <v>12</v>
      </c>
      <c r="F20" s="23" t="s">
        <v>13</v>
      </c>
      <c r="G20" s="23" t="s">
        <v>14</v>
      </c>
      <c r="H20" s="82" t="s">
        <v>15</v>
      </c>
      <c r="I20" s="81"/>
    </row>
    <row r="21" spans="2:9" x14ac:dyDescent="0.45">
      <c r="B21" s="24"/>
      <c r="C21" s="25"/>
      <c r="D21" s="25"/>
      <c r="E21" s="26"/>
      <c r="F21" s="26"/>
      <c r="G21" s="26"/>
      <c r="H21" s="7" t="s">
        <v>16</v>
      </c>
      <c r="I21" s="8" t="s">
        <v>17</v>
      </c>
    </row>
    <row r="22" spans="2:9" x14ac:dyDescent="0.45">
      <c r="B22" s="3" t="s">
        <v>18</v>
      </c>
      <c r="C22" s="27">
        <f>D17</f>
        <v>133.07153846153847</v>
      </c>
      <c r="D22" s="15">
        <v>26</v>
      </c>
      <c r="E22" s="28"/>
      <c r="F22" s="29">
        <f>C22*D22</f>
        <v>3459.86</v>
      </c>
      <c r="G22" s="29"/>
      <c r="H22" s="7" t="s">
        <v>19</v>
      </c>
      <c r="I22" s="8" t="s">
        <v>19</v>
      </c>
    </row>
    <row r="23" spans="2:9" x14ac:dyDescent="0.45">
      <c r="B23" s="75" t="s">
        <v>38</v>
      </c>
      <c r="C23" s="76" t="s">
        <v>58</v>
      </c>
      <c r="D23" s="15"/>
      <c r="E23" s="28"/>
      <c r="F23" s="29"/>
      <c r="G23" s="29"/>
      <c r="H23" s="7"/>
      <c r="I23" s="8"/>
    </row>
    <row r="24" spans="2:9" ht="26.25" x14ac:dyDescent="0.45">
      <c r="B24" s="46" t="s">
        <v>63</v>
      </c>
      <c r="C24" s="73" t="s">
        <v>57</v>
      </c>
      <c r="D24" s="15"/>
      <c r="E24" s="28"/>
      <c r="F24" s="29"/>
      <c r="G24" s="29"/>
      <c r="H24" s="7"/>
      <c r="I24" s="8"/>
    </row>
    <row r="25" spans="2:9" ht="28.9" customHeight="1" thickBot="1" x14ac:dyDescent="0.5">
      <c r="B25" s="46" t="s">
        <v>64</v>
      </c>
      <c r="D25" s="42"/>
      <c r="E25" s="15"/>
      <c r="F25" s="29"/>
      <c r="G25" s="47"/>
      <c r="H25" s="7"/>
      <c r="I25" s="8"/>
    </row>
    <row r="26" spans="2:9" x14ac:dyDescent="0.45">
      <c r="B26" s="83" t="s">
        <v>20</v>
      </c>
      <c r="C26" s="84"/>
      <c r="D26" s="29">
        <f>SUM(F22:F25)</f>
        <v>3459.86</v>
      </c>
      <c r="E26" s="30"/>
      <c r="F26" s="30"/>
      <c r="G26" s="30"/>
      <c r="H26" s="31"/>
      <c r="I26" s="32"/>
    </row>
    <row r="27" spans="2:9" ht="14.65" thickBot="1" x14ac:dyDescent="0.5">
      <c r="B27" s="6" t="s">
        <v>21</v>
      </c>
      <c r="C27" s="33"/>
      <c r="E27" s="28"/>
      <c r="F27" s="28"/>
      <c r="G27" s="28"/>
      <c r="H27" s="25"/>
      <c r="I27" s="17"/>
    </row>
    <row r="28" spans="2:9" x14ac:dyDescent="0.45">
      <c r="B28" s="52" t="s">
        <v>22</v>
      </c>
      <c r="C28" s="63">
        <f>ROUND(D26+367,0)</f>
        <v>3827</v>
      </c>
      <c r="D28" s="54"/>
      <c r="E28" s="28"/>
      <c r="F28" s="28"/>
      <c r="G28" s="28"/>
      <c r="H28" s="25"/>
      <c r="I28" s="17"/>
    </row>
    <row r="29" spans="2:9" x14ac:dyDescent="0.45">
      <c r="B29" s="55" t="s">
        <v>41</v>
      </c>
      <c r="C29" s="51">
        <v>9.1899999999999996E-2</v>
      </c>
      <c r="D29" s="56"/>
      <c r="E29" s="36">
        <f>C28*C29</f>
        <v>351.7013</v>
      </c>
      <c r="F29" s="28"/>
      <c r="G29" s="28"/>
      <c r="H29" s="25"/>
      <c r="I29" s="17"/>
    </row>
    <row r="30" spans="2:9" x14ac:dyDescent="0.45">
      <c r="B30" s="55" t="s">
        <v>42</v>
      </c>
      <c r="C30" s="51"/>
      <c r="D30" s="57"/>
      <c r="E30" s="36"/>
      <c r="F30" s="28"/>
      <c r="G30" s="28"/>
      <c r="H30" s="25"/>
      <c r="I30" s="17"/>
    </row>
    <row r="31" spans="2:9" x14ac:dyDescent="0.45">
      <c r="B31" s="55" t="s">
        <v>39</v>
      </c>
      <c r="C31" s="64">
        <v>1.67E-3</v>
      </c>
      <c r="D31" s="57"/>
      <c r="E31" s="36">
        <f>C28*C31</f>
        <v>6.3910900000000002</v>
      </c>
      <c r="F31" s="28"/>
      <c r="G31" s="28"/>
      <c r="H31" s="25"/>
      <c r="I31" s="17"/>
    </row>
    <row r="32" spans="2:9" x14ac:dyDescent="0.45">
      <c r="B32" s="55" t="s">
        <v>53</v>
      </c>
      <c r="C32" s="64"/>
      <c r="D32" s="57"/>
      <c r="E32" s="36">
        <f>(C11+C12)*0.05%</f>
        <v>1.25203</v>
      </c>
      <c r="F32" s="28"/>
      <c r="G32" s="28"/>
      <c r="H32" s="25"/>
      <c r="I32" s="17"/>
    </row>
    <row r="33" spans="2:9" x14ac:dyDescent="0.45">
      <c r="B33" s="55" t="s">
        <v>54</v>
      </c>
      <c r="C33" s="64"/>
      <c r="D33" s="57"/>
      <c r="E33" s="36">
        <v>2</v>
      </c>
      <c r="F33" s="28"/>
      <c r="G33" s="28"/>
      <c r="H33" s="25"/>
      <c r="I33" s="17"/>
    </row>
    <row r="34" spans="2:9" ht="14.65" thickBot="1" x14ac:dyDescent="0.5">
      <c r="B34" s="58" t="s">
        <v>40</v>
      </c>
      <c r="C34" s="48"/>
      <c r="D34" s="59"/>
      <c r="E34" s="28"/>
      <c r="F34" s="28"/>
      <c r="G34" s="28"/>
      <c r="H34" s="25"/>
      <c r="I34" s="17"/>
    </row>
    <row r="35" spans="2:9" x14ac:dyDescent="0.45">
      <c r="B35" s="62"/>
      <c r="C35" s="33"/>
      <c r="D35" s="33"/>
      <c r="E35" s="50"/>
      <c r="F35" s="28"/>
      <c r="G35" s="28"/>
      <c r="H35" s="25"/>
      <c r="I35" s="17"/>
    </row>
    <row r="36" spans="2:9" ht="14.65" thickBot="1" x14ac:dyDescent="0.5">
      <c r="B36" s="65" t="s">
        <v>23</v>
      </c>
      <c r="C36" s="33"/>
      <c r="D36" s="33"/>
      <c r="E36" s="50"/>
      <c r="F36" s="28"/>
      <c r="G36" s="28"/>
      <c r="H36" s="25"/>
      <c r="I36" s="17"/>
    </row>
    <row r="37" spans="2:9" x14ac:dyDescent="0.45">
      <c r="B37" s="66" t="s">
        <v>24</v>
      </c>
      <c r="C37" s="53">
        <f>(D26+367)-(E29+E30+E31+E32+E33)+2.5</f>
        <v>3468.0155800000002</v>
      </c>
      <c r="D37" s="60"/>
      <c r="E37" s="50"/>
      <c r="F37" s="28"/>
      <c r="G37" s="28"/>
      <c r="H37" s="25"/>
      <c r="I37" s="17"/>
    </row>
    <row r="38" spans="2:9" x14ac:dyDescent="0.45">
      <c r="B38" s="55" t="s">
        <v>43</v>
      </c>
      <c r="C38" s="49">
        <f>C37*33/100-233.33</f>
        <v>911.1151414000002</v>
      </c>
      <c r="D38" s="57"/>
      <c r="E38" s="50"/>
      <c r="F38" s="28"/>
      <c r="G38" s="28"/>
      <c r="H38" s="25"/>
      <c r="I38" s="17"/>
    </row>
    <row r="39" spans="2:9" x14ac:dyDescent="0.45">
      <c r="B39" s="67" t="s">
        <v>25</v>
      </c>
      <c r="C39" s="49">
        <v>23.6</v>
      </c>
      <c r="D39" s="57"/>
      <c r="E39" s="36"/>
      <c r="F39" s="28"/>
      <c r="G39" s="28"/>
      <c r="H39" s="25"/>
      <c r="I39" s="17"/>
    </row>
    <row r="40" spans="2:9" x14ac:dyDescent="0.45">
      <c r="B40" s="67" t="s">
        <v>26</v>
      </c>
      <c r="C40" s="33"/>
      <c r="D40" s="57"/>
      <c r="E40" s="36">
        <f>C38-C39</f>
        <v>887.51514140000018</v>
      </c>
      <c r="F40" s="28"/>
      <c r="G40" s="28"/>
      <c r="H40" s="25"/>
      <c r="I40" s="17"/>
    </row>
    <row r="41" spans="2:9" x14ac:dyDescent="0.45">
      <c r="B41" s="67" t="s">
        <v>45</v>
      </c>
      <c r="C41" s="71"/>
      <c r="D41" s="57"/>
      <c r="E41" s="36"/>
      <c r="F41" s="28"/>
      <c r="G41" s="28"/>
      <c r="H41" s="25"/>
      <c r="I41" s="17"/>
    </row>
    <row r="42" spans="2:9" x14ac:dyDescent="0.45">
      <c r="B42" s="67" t="s">
        <v>46</v>
      </c>
      <c r="C42" s="72"/>
      <c r="D42" s="57"/>
      <c r="E42" s="36"/>
      <c r="F42" s="28"/>
      <c r="G42" s="28"/>
      <c r="H42" s="25"/>
      <c r="I42" s="17"/>
    </row>
    <row r="43" spans="2:9" x14ac:dyDescent="0.45">
      <c r="B43" s="67" t="s">
        <v>47</v>
      </c>
      <c r="C43" s="72"/>
      <c r="D43" s="57"/>
      <c r="E43" s="36"/>
      <c r="F43" s="28"/>
      <c r="G43" s="28"/>
      <c r="H43" s="25"/>
      <c r="I43" s="17"/>
    </row>
    <row r="44" spans="2:9" x14ac:dyDescent="0.45">
      <c r="B44" s="67" t="s">
        <v>48</v>
      </c>
      <c r="C44" s="72"/>
      <c r="D44" s="57"/>
      <c r="E44" s="36"/>
      <c r="F44" s="28"/>
      <c r="G44" s="28"/>
      <c r="H44" s="25"/>
      <c r="I44" s="17"/>
    </row>
    <row r="45" spans="2:9" x14ac:dyDescent="0.45">
      <c r="B45" s="67" t="s">
        <v>49</v>
      </c>
      <c r="C45" s="33"/>
      <c r="D45" s="57"/>
      <c r="E45" s="36"/>
      <c r="F45" s="28"/>
      <c r="G45" s="28"/>
      <c r="H45" s="25"/>
      <c r="I45" s="17"/>
    </row>
    <row r="46" spans="2:9" x14ac:dyDescent="0.45">
      <c r="B46" s="67" t="s">
        <v>27</v>
      </c>
      <c r="C46" s="33"/>
      <c r="D46" s="57"/>
      <c r="E46" s="36">
        <v>64.41</v>
      </c>
      <c r="F46" s="28"/>
      <c r="G46" s="28"/>
      <c r="H46" s="25"/>
      <c r="I46" s="17"/>
    </row>
    <row r="47" spans="2:9" ht="15" customHeight="1" x14ac:dyDescent="0.45">
      <c r="B47" s="67" t="s">
        <v>28</v>
      </c>
      <c r="C47" s="33"/>
      <c r="D47" s="57"/>
      <c r="E47" s="36">
        <v>27.23</v>
      </c>
      <c r="F47" s="28"/>
      <c r="G47" s="28"/>
      <c r="H47" s="25"/>
      <c r="I47" s="17"/>
    </row>
    <row r="48" spans="2:9" ht="15.75" customHeight="1" thickBot="1" x14ac:dyDescent="0.5">
      <c r="B48" s="68" t="s">
        <v>29</v>
      </c>
      <c r="C48" s="61"/>
      <c r="D48" s="59"/>
      <c r="E48" s="29">
        <v>11.41</v>
      </c>
      <c r="F48" s="28"/>
      <c r="G48" s="28"/>
      <c r="H48" s="25"/>
      <c r="I48" s="17"/>
    </row>
    <row r="49" spans="2:9" ht="15.75" customHeight="1" x14ac:dyDescent="0.45">
      <c r="B49" s="85" t="s">
        <v>30</v>
      </c>
      <c r="C49" s="86"/>
      <c r="D49" s="33"/>
      <c r="E49" s="50">
        <v>0.05</v>
      </c>
      <c r="F49" s="36"/>
      <c r="G49" s="36"/>
      <c r="H49" s="25"/>
      <c r="I49" s="17"/>
    </row>
    <row r="50" spans="2:9" ht="15.75" customHeight="1" thickBot="1" x14ac:dyDescent="0.5">
      <c r="B50" s="69" t="s">
        <v>44</v>
      </c>
      <c r="C50" s="70"/>
      <c r="D50" s="33"/>
      <c r="E50" s="34"/>
      <c r="F50" s="35">
        <v>0.1</v>
      </c>
      <c r="G50" s="36"/>
      <c r="H50" s="25"/>
      <c r="I50" s="17"/>
    </row>
    <row r="51" spans="2:9" ht="14.65" thickBot="1" x14ac:dyDescent="0.5">
      <c r="B51" s="87" t="s">
        <v>31</v>
      </c>
      <c r="C51" s="86"/>
      <c r="D51" s="61"/>
      <c r="E51" s="35">
        <f>SUM(E21:E49)</f>
        <v>1351.9595614000002</v>
      </c>
      <c r="F51" s="35">
        <f>SUM(F21:F50)</f>
        <v>3459.96</v>
      </c>
      <c r="G51" s="36"/>
      <c r="H51" s="25"/>
      <c r="I51" s="17"/>
    </row>
    <row r="52" spans="2:9" ht="14.65" thickBot="1" x14ac:dyDescent="0.5">
      <c r="B52" s="88" t="s">
        <v>32</v>
      </c>
      <c r="C52" s="89"/>
      <c r="D52" s="37"/>
      <c r="E52" s="38"/>
      <c r="F52" s="45">
        <f>F51-E51</f>
        <v>2108.0004386000001</v>
      </c>
      <c r="G52" s="24"/>
      <c r="H52" s="25"/>
      <c r="I52" s="17"/>
    </row>
    <row r="53" spans="2:9" ht="14.65" thickBot="1" x14ac:dyDescent="0.5">
      <c r="B53" s="39"/>
      <c r="C53" s="40"/>
      <c r="D53" s="40"/>
      <c r="E53" s="40"/>
      <c r="F53" s="40"/>
      <c r="G53" s="40"/>
      <c r="H53" s="40"/>
      <c r="I53" s="41"/>
    </row>
    <row r="55" spans="2:9" ht="15.75" x14ac:dyDescent="0.45">
      <c r="B55" s="74"/>
    </row>
  </sheetData>
  <mergeCells count="6">
    <mergeCell ref="B52:C52"/>
    <mergeCell ref="C6:D6"/>
    <mergeCell ref="H20:I20"/>
    <mergeCell ref="B26:C26"/>
    <mergeCell ref="B49:C49"/>
    <mergeCell ref="B51:C5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c3d76d-69ff-447c-aebd-ee1b91259053">
      <Terms xmlns="http://schemas.microsoft.com/office/infopath/2007/PartnerControls"/>
    </lcf76f155ced4ddcb4097134ff3c332f>
    <TaxCatchAll xmlns="97f2b6e7-1b66-4ab6-9781-0279e06611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1BB548BD08FD43948B8278B06EC919" ma:contentTypeVersion="12" ma:contentTypeDescription="Create a new document." ma:contentTypeScope="" ma:versionID="795f0d0f9cb98e89fbacd0483a0ea0f8">
  <xsd:schema xmlns:xsd="http://www.w3.org/2001/XMLSchema" xmlns:xs="http://www.w3.org/2001/XMLSchema" xmlns:p="http://schemas.microsoft.com/office/2006/metadata/properties" xmlns:ns2="efc3d76d-69ff-447c-aebd-ee1b91259053" xmlns:ns3="97f2b6e7-1b66-4ab6-9781-0279e066113d" targetNamespace="http://schemas.microsoft.com/office/2006/metadata/properties" ma:root="true" ma:fieldsID="1b23b5ce0a1bc6931d59d3a3580a0906" ns2:_="" ns3:_="">
    <xsd:import namespace="efc3d76d-69ff-447c-aebd-ee1b91259053"/>
    <xsd:import namespace="97f2b6e7-1b66-4ab6-9781-0279e0661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3d76d-69ff-447c-aebd-ee1b91259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43529b9-f0b2-4f84-8b10-48736fb2bc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2b6e7-1b66-4ab6-9781-0279e066113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7392a8f-983f-4500-980d-92a0112e5349}" ma:internalName="TaxCatchAll" ma:showField="CatchAllData" ma:web="97f2b6e7-1b66-4ab6-9781-0279e0661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F5FB1-2DAB-4E06-9501-71DE0BEB5B1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efc3d76d-69ff-447c-aebd-ee1b91259053"/>
    <ds:schemaRef ds:uri="http://schemas.microsoft.com/office/infopath/2007/PartnerControls"/>
    <ds:schemaRef ds:uri="97f2b6e7-1b66-4ab6-9781-0279e066113d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F88199D-724C-4F76-AD39-28FA13202B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B22F4-61B9-4573-8BDC-CA1DE7C6D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3d76d-69ff-447c-aebd-ee1b91259053"/>
    <ds:schemaRef ds:uri="97f2b6e7-1b66-4ab6-9781-0279e0661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Cedo 1</vt:lpstr>
      <vt:lpstr>Cedo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Baciliero</dc:creator>
  <cp:lastModifiedBy>Roberta Storti - Brisciani &amp; Partners</cp:lastModifiedBy>
  <dcterms:created xsi:type="dcterms:W3CDTF">2015-06-05T18:19:34Z</dcterms:created>
  <dcterms:modified xsi:type="dcterms:W3CDTF">2026-09-03T08:23:29Z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0x0101000E1BB548BD08FD43948B8278B06EC919</vt:lpwstr>
  </property>
  <property fmtid="{D5CDD505-2E9C-101B-9397-08002B2CF9AE}" pid="3" name="MediaServiceImageTags">
    <vt:lpwstr/>
  </property>
</Properties>
</file>